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ssc\Documents\ProDio\8 SALES\Accounting Firms\Lost Billing Revenue\"/>
    </mc:Choice>
  </mc:AlternateContent>
  <xr:revisionPtr revIDLastSave="0" documentId="13_ncr:1_{EE17DB9C-93B8-476C-905A-C0543B098E6F}" xr6:coauthVersionLast="47" xr6:coauthVersionMax="47" xr10:uidLastSave="{00000000-0000-0000-0000-000000000000}"/>
  <bookViews>
    <workbookView xWindow="-120" yWindow="-120" windowWidth="29040" windowHeight="15720" xr2:uid="{647ABFD2-6563-4931-B27D-0749DB1C0C46}"/>
  </bookViews>
  <sheets>
    <sheet name="Temp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  <c r="I21" i="3"/>
  <c r="I22" i="3"/>
  <c r="I19" i="3"/>
  <c r="F13" i="3"/>
  <c r="E13" i="3"/>
  <c r="D13" i="3"/>
  <c r="C13" i="3"/>
  <c r="B13" i="3"/>
  <c r="F11" i="3"/>
  <c r="E11" i="3"/>
  <c r="D11" i="3"/>
  <c r="C11" i="3"/>
  <c r="B11" i="3"/>
  <c r="G9" i="3"/>
  <c r="D15" i="3" l="1"/>
  <c r="E15" i="3"/>
  <c r="C15" i="3"/>
  <c r="F15" i="3"/>
  <c r="B15" i="3"/>
  <c r="C14" i="3"/>
  <c r="F14" i="3"/>
  <c r="D14" i="3"/>
  <c r="E14" i="3"/>
  <c r="B14" i="3"/>
  <c r="G15" i="3" l="1"/>
  <c r="G14" i="3"/>
  <c r="G20" i="3" s="1"/>
  <c r="G16" i="3" l="1"/>
  <c r="G19" i="3"/>
  <c r="G22" i="3"/>
  <c r="G21" i="3"/>
</calcChain>
</file>

<file path=xl/sharedStrings.xml><?xml version="1.0" encoding="utf-8"?>
<sst xmlns="http://schemas.openxmlformats.org/spreadsheetml/2006/main" count="28" uniqueCount="28">
  <si>
    <t>Manager</t>
  </si>
  <si>
    <t>Partner</t>
  </si>
  <si>
    <t># of Professionals</t>
  </si>
  <si>
    <t>Junior
Accountant</t>
  </si>
  <si>
    <t>Senior
Accountant</t>
  </si>
  <si>
    <t>Average billing rate</t>
  </si>
  <si>
    <t>LEARNING HOURS</t>
  </si>
  <si>
    <t>LOST BILLING HOURS</t>
  </si>
  <si>
    <t>Senior
Associate</t>
  </si>
  <si>
    <t>% of total employees</t>
  </si>
  <si>
    <t>How much billing revenue can you save by allowing employees to learn outside of productive hours?</t>
  </si>
  <si>
    <t>How many hours per employee can be transformed into mobile audio learning?</t>
  </si>
  <si>
    <t>% of Total</t>
  </si>
  <si>
    <t>Hours</t>
  </si>
  <si>
    <t>ADDITIONAL REVENUE</t>
  </si>
  <si>
    <t>Would you pay employees for learning during their commute</t>
  </si>
  <si>
    <t>YES</t>
  </si>
  <si>
    <t>Estimated salary rate as a percentage of billable hours</t>
  </si>
  <si>
    <t>ADDITIONAL SALARY</t>
  </si>
  <si>
    <t>NET ADDITIONAL REVENUE</t>
  </si>
  <si>
    <t>non-technical learning where visual training is not required</t>
  </si>
  <si>
    <t>Less Salary cost</t>
  </si>
  <si>
    <t>will calculate additional salary cost for learning outside of productive hours</t>
  </si>
  <si>
    <t>estimated average salary cost as a percentage of billiable rate</t>
  </si>
  <si>
    <t>RESPONSE</t>
  </si>
  <si>
    <t>CALCULATION:</t>
  </si>
  <si>
    <t>Revenue Increase</t>
  </si>
  <si>
    <t xml:space="preserve">YOUR FIRM: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</si>
</sst>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* #,##0.0_-;\-* #,##0.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3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sz val="12"/>
      <color theme="3" tint="0.249977111117893"/>
      <name val="Aptos Narrow"/>
      <family val="2"/>
      <scheme val="minor"/>
    </font>
    <font>
      <b/>
      <sz val="20"/>
      <color theme="3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0" fontId="0" fillId="0" borderId="0" xfId="0" applyAlignment="1">
      <alignment vertical="center"/>
    </xf>
    <xf numFmtId="43" fontId="4" fillId="2" borderId="0" xfId="1" applyFont="1" applyFill="1" applyAlignment="1">
      <alignment horizontal="center" vertical="center" wrapText="1"/>
    </xf>
    <xf numFmtId="43" fontId="3" fillId="0" borderId="0" xfId="1" applyFont="1" applyAlignment="1">
      <alignment horizontal="left" vertical="center" wrapText="1" indent="1"/>
    </xf>
    <xf numFmtId="164" fontId="0" fillId="0" borderId="2" xfId="1" applyNumberFormat="1" applyFont="1" applyBorder="1" applyAlignment="1">
      <alignment vertical="center"/>
    </xf>
    <xf numFmtId="43" fontId="2" fillId="0" borderId="0" xfId="1" applyFont="1" applyAlignment="1">
      <alignment vertical="center"/>
    </xf>
    <xf numFmtId="43" fontId="2" fillId="3" borderId="0" xfId="1" applyFont="1" applyFill="1" applyAlignment="1">
      <alignment vertical="center"/>
    </xf>
    <xf numFmtId="165" fontId="0" fillId="3" borderId="2" xfId="2" applyNumberFormat="1" applyFont="1" applyFill="1" applyBorder="1" applyAlignment="1">
      <alignment vertical="center"/>
    </xf>
    <xf numFmtId="0" fontId="8" fillId="0" borderId="0" xfId="0" applyFont="1"/>
    <xf numFmtId="43" fontId="8" fillId="0" borderId="0" xfId="1" applyFont="1"/>
    <xf numFmtId="43" fontId="10" fillId="0" borderId="0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43" fontId="10" fillId="2" borderId="0" xfId="1" applyFont="1" applyFill="1" applyAlignment="1">
      <alignment horizontal="center" vertical="center" wrapText="1"/>
    </xf>
    <xf numFmtId="165" fontId="8" fillId="0" borderId="5" xfId="0" applyNumberFormat="1" applyFont="1" applyBorder="1"/>
    <xf numFmtId="9" fontId="8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3" fontId="14" fillId="0" borderId="0" xfId="1" applyFont="1" applyAlignment="1">
      <alignment horizontal="left" vertical="center"/>
    </xf>
    <xf numFmtId="43" fontId="15" fillId="0" borderId="0" xfId="1" applyFont="1" applyFill="1" applyAlignment="1">
      <alignment horizontal="left" vertical="center"/>
    </xf>
    <xf numFmtId="43" fontId="16" fillId="0" borderId="0" xfId="1" applyFont="1" applyAlignment="1">
      <alignment vertical="center"/>
    </xf>
    <xf numFmtId="9" fontId="16" fillId="0" borderId="0" xfId="1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43" fontId="5" fillId="0" borderId="1" xfId="1" applyFont="1" applyBorder="1" applyAlignment="1">
      <alignment vertical="center"/>
    </xf>
    <xf numFmtId="165" fontId="6" fillId="0" borderId="1" xfId="2" applyNumberFormat="1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8" fillId="0" borderId="7" xfId="0" applyNumberFormat="1" applyFont="1" applyBorder="1" applyAlignment="1">
      <alignment vertical="center"/>
    </xf>
    <xf numFmtId="9" fontId="8" fillId="0" borderId="8" xfId="0" applyNumberFormat="1" applyFont="1" applyBorder="1" applyAlignment="1">
      <alignment horizontal="center" vertical="center"/>
    </xf>
    <xf numFmtId="43" fontId="5" fillId="0" borderId="0" xfId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5" fontId="13" fillId="0" borderId="0" xfId="2" applyNumberFormat="1" applyFont="1" applyBorder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165" fontId="12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5" borderId="2" xfId="1" applyNumberFormat="1" applyFont="1" applyFill="1" applyBorder="1" applyAlignment="1">
      <alignment horizontal="center" vertical="center" wrapText="1"/>
    </xf>
    <xf numFmtId="164" fontId="11" fillId="5" borderId="2" xfId="1" applyNumberFormat="1" applyFont="1" applyFill="1" applyBorder="1" applyAlignment="1">
      <alignment horizontal="center" vertical="center" wrapText="1"/>
    </xf>
    <xf numFmtId="9" fontId="11" fillId="5" borderId="2" xfId="3" applyFont="1" applyFill="1" applyBorder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9" fontId="11" fillId="0" borderId="0" xfId="3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166" fontId="0" fillId="0" borderId="6" xfId="0" applyNumberFormat="1" applyBorder="1" applyAlignment="1">
      <alignment horizontal="center"/>
    </xf>
    <xf numFmtId="166" fontId="0" fillId="0" borderId="9" xfId="0" applyNumberFormat="1" applyBorder="1" applyAlignment="1">
      <alignment horizontal="center" vertical="center"/>
    </xf>
    <xf numFmtId="43" fontId="10" fillId="4" borderId="0" xfId="1" applyFont="1" applyFill="1" applyAlignment="1">
      <alignment horizontal="left" vertical="center" wrapText="1"/>
    </xf>
    <xf numFmtId="43" fontId="14" fillId="0" borderId="0" xfId="1" applyFont="1" applyAlignment="1">
      <alignment horizontal="left" vertical="center"/>
    </xf>
    <xf numFmtId="43" fontId="17" fillId="0" borderId="8" xfId="1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Staffing Level</a:t>
            </a:r>
            <a:r>
              <a:rPr lang="en-CA" baseline="0"/>
              <a:t>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view3D>
      <c:rotX val="5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023339456140579E-2"/>
          <c:y val="0.19486108277916037"/>
          <c:w val="0.98697668695219565"/>
          <c:h val="0.76194340976838981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9B7-484D-B9F1-B833CBABF7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9B7-484D-B9F1-B833CBABF7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9B7-484D-B9F1-B833CBABF7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9B7-484D-B9F1-B833CBABF7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9B7-484D-B9F1-B833CBABF77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9B7-484D-B9F1-B833CBABF77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9B7-484D-B9F1-B833CBABF77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9B7-484D-B9F1-B833CBABF77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9B7-484D-B9F1-B833CBABF77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9B7-484D-B9F1-B833CBABF7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Template!$B$10:$F$10</c:f>
              <c:strCache>
                <c:ptCount val="5"/>
                <c:pt idx="0">
                  <c:v> Junior
Accountant </c:v>
                </c:pt>
                <c:pt idx="1">
                  <c:v> Senior
Accountant </c:v>
                </c:pt>
                <c:pt idx="2">
                  <c:v> Manager </c:v>
                </c:pt>
                <c:pt idx="3">
                  <c:v>Senior
Associate</c:v>
                </c:pt>
                <c:pt idx="4">
                  <c:v> Partner </c:v>
                </c:pt>
              </c:strCache>
            </c:strRef>
          </c:cat>
          <c:val>
            <c:numRef>
              <c:f>Template!$B$11:$F$11</c:f>
              <c:numCache>
                <c:formatCode>_-* #,##0_-;\-* #,##0_-;_-* "-"??_-;_-@_-</c:formatCode>
                <c:ptCount val="5"/>
                <c:pt idx="0">
                  <c:v>2400</c:v>
                </c:pt>
                <c:pt idx="1">
                  <c:v>1500</c:v>
                </c:pt>
                <c:pt idx="2">
                  <c:v>1200</c:v>
                </c:pt>
                <c:pt idx="3">
                  <c:v>600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B7-484D-B9F1-B833CBABF77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833156</xdr:colOff>
      <xdr:row>17</xdr:row>
      <xdr:rowOff>5603</xdr:rowOff>
    </xdr:from>
    <xdr:to>
      <xdr:col>5</xdr:col>
      <xdr:colOff>95250</xdr:colOff>
      <xdr:row>39</xdr:row>
      <xdr:rowOff>186579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70F656-221E-4FAB-9C5B-013A76EA2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9A5D-119E-48E0-80BF-BF29D227F5F2}">
  <dimension ref="A1:L22"/>
  <sheetViews>
    <sheetView showGridLines="0" tabSelected="1" zoomScale="85" zoomScaleNormal="85" workbookViewId="0">
      <selection activeCell="I10" sqref="I10"/>
    </sheetView>
  </sheetViews>
  <sheetFormatPr defaultRowHeight="15" x14ac:dyDescent="0.25"/>
  <cols>
    <col min="1" max="1" width="28" style="1" customWidth="1"/>
    <col min="2" max="3" width="15.140625" style="1" bestFit="1" customWidth="1"/>
    <col min="4" max="4" width="15.140625" bestFit="1" customWidth="1"/>
    <col min="5" max="5" width="16.5703125" bestFit="1" customWidth="1"/>
    <col min="6" max="6" width="15.140625" bestFit="1" customWidth="1"/>
    <col min="7" max="7" width="21.42578125" customWidth="1"/>
    <col min="8" max="8" width="26.28515625" customWidth="1"/>
    <col min="9" max="9" width="7" customWidth="1"/>
  </cols>
  <sheetData>
    <row r="1" spans="1:12" ht="33" customHeight="1" x14ac:dyDescent="0.25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s="2" customFormat="1" ht="39.75" customHeight="1" x14ac:dyDescent="0.25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</row>
    <row r="3" spans="1:12" s="2" customFormat="1" ht="25.5" customHeight="1" x14ac:dyDescent="0.25">
      <c r="A3" s="19"/>
      <c r="B3" s="19"/>
      <c r="C3" s="19"/>
      <c r="D3" s="19"/>
      <c r="E3" s="19"/>
      <c r="F3" s="42" t="s">
        <v>24</v>
      </c>
      <c r="G3" s="19"/>
      <c r="H3" s="19"/>
      <c r="I3" s="19"/>
      <c r="J3" s="19"/>
    </row>
    <row r="4" spans="1:12" s="2" customFormat="1" ht="27.75" customHeight="1" x14ac:dyDescent="0.25">
      <c r="A4" s="47" t="s">
        <v>11</v>
      </c>
      <c r="B4" s="47"/>
      <c r="C4" s="47"/>
      <c r="D4" s="47"/>
      <c r="E4" s="47"/>
      <c r="F4" s="39">
        <v>10</v>
      </c>
      <c r="G4" s="20" t="s">
        <v>20</v>
      </c>
    </row>
    <row r="5" spans="1:12" s="2" customFormat="1" ht="27.75" customHeight="1" x14ac:dyDescent="0.25">
      <c r="A5" s="47" t="s">
        <v>15</v>
      </c>
      <c r="B5" s="47"/>
      <c r="C5" s="47"/>
      <c r="D5" s="47"/>
      <c r="E5" s="47"/>
      <c r="F5" s="40" t="s">
        <v>16</v>
      </c>
      <c r="G5" s="20" t="s">
        <v>22</v>
      </c>
    </row>
    <row r="6" spans="1:12" s="2" customFormat="1" ht="27.75" customHeight="1" x14ac:dyDescent="0.25">
      <c r="A6" s="47" t="s">
        <v>17</v>
      </c>
      <c r="B6" s="47"/>
      <c r="C6" s="47"/>
      <c r="D6" s="47"/>
      <c r="E6" s="47"/>
      <c r="F6" s="41">
        <v>0.2</v>
      </c>
      <c r="G6" s="20" t="s">
        <v>23</v>
      </c>
    </row>
    <row r="7" spans="1:12" s="2" customFormat="1" ht="27.75" customHeight="1" x14ac:dyDescent="0.25">
      <c r="A7" s="11"/>
      <c r="B7" s="11"/>
      <c r="C7" s="11"/>
      <c r="D7" s="11"/>
      <c r="E7" s="11"/>
      <c r="F7" s="43"/>
      <c r="G7" s="20"/>
    </row>
    <row r="8" spans="1:12" s="2" customFormat="1" ht="24" customHeight="1" x14ac:dyDescent="0.25">
      <c r="A8" s="44" t="s">
        <v>25</v>
      </c>
      <c r="B8" s="4"/>
      <c r="C8" s="4"/>
      <c r="D8" s="4"/>
      <c r="E8" s="4"/>
      <c r="F8" s="4"/>
      <c r="G8" s="4"/>
    </row>
    <row r="9" spans="1:12" s="2" customFormat="1" ht="20.25" customHeight="1" x14ac:dyDescent="0.25">
      <c r="A9" s="21" t="s">
        <v>9</v>
      </c>
      <c r="B9" s="22">
        <v>0.4</v>
      </c>
      <c r="C9" s="22">
        <v>0.25</v>
      </c>
      <c r="D9" s="23">
        <v>0.2</v>
      </c>
      <c r="E9" s="23">
        <v>0.1</v>
      </c>
      <c r="F9" s="23">
        <v>0.05</v>
      </c>
      <c r="G9" s="24">
        <f>SUM(B9:F9)</f>
        <v>1</v>
      </c>
      <c r="L9"/>
    </row>
    <row r="10" spans="1:12" ht="33.75" customHeight="1" x14ac:dyDescent="0.25">
      <c r="B10" s="3" t="s">
        <v>3</v>
      </c>
      <c r="C10" s="3" t="s">
        <v>4</v>
      </c>
      <c r="D10" s="3" t="s">
        <v>0</v>
      </c>
      <c r="E10" s="25" t="s">
        <v>8</v>
      </c>
      <c r="F10" s="3" t="s">
        <v>1</v>
      </c>
      <c r="G10" s="13"/>
      <c r="L10" s="2"/>
    </row>
    <row r="11" spans="1:12" s="2" customFormat="1" ht="25.5" customHeight="1" x14ac:dyDescent="0.25">
      <c r="A11" s="6" t="s">
        <v>2</v>
      </c>
      <c r="B11" s="5">
        <f>$G$11*B9</f>
        <v>2400</v>
      </c>
      <c r="C11" s="5">
        <f t="shared" ref="C11:F11" si="0">$G$11*C9</f>
        <v>1500</v>
      </c>
      <c r="D11" s="5">
        <f t="shared" si="0"/>
        <v>1200</v>
      </c>
      <c r="E11" s="5">
        <f t="shared" si="0"/>
        <v>600</v>
      </c>
      <c r="F11" s="5">
        <f t="shared" si="0"/>
        <v>300</v>
      </c>
      <c r="G11" s="40">
        <v>6000</v>
      </c>
    </row>
    <row r="12" spans="1:12" s="2" customFormat="1" ht="25.5" customHeight="1" x14ac:dyDescent="0.25">
      <c r="A12" s="7" t="s">
        <v>5</v>
      </c>
      <c r="B12" s="8">
        <v>150</v>
      </c>
      <c r="C12" s="8">
        <v>200</v>
      </c>
      <c r="D12" s="8">
        <v>300</v>
      </c>
      <c r="E12" s="8">
        <v>350</v>
      </c>
      <c r="F12" s="8">
        <v>450</v>
      </c>
    </row>
    <row r="13" spans="1:12" s="2" customFormat="1" ht="25.5" customHeight="1" x14ac:dyDescent="0.25">
      <c r="A13" s="6" t="s">
        <v>6</v>
      </c>
      <c r="B13" s="5">
        <f>$F$4</f>
        <v>10</v>
      </c>
      <c r="C13" s="5">
        <f>$F$4</f>
        <v>10</v>
      </c>
      <c r="D13" s="5">
        <f>$F$4</f>
        <v>10</v>
      </c>
      <c r="E13" s="5">
        <f>$F$4</f>
        <v>10</v>
      </c>
      <c r="F13" s="5">
        <f>$F$4</f>
        <v>10</v>
      </c>
    </row>
    <row r="14" spans="1:12" s="2" customFormat="1" ht="21" customHeight="1" x14ac:dyDescent="0.25">
      <c r="A14" s="26" t="s">
        <v>7</v>
      </c>
      <c r="B14" s="27">
        <f>B12*B13*B11</f>
        <v>3600000</v>
      </c>
      <c r="C14" s="27">
        <f>C12*C13*C11</f>
        <v>3000000</v>
      </c>
      <c r="D14" s="27">
        <f>D12*D13*D11</f>
        <v>3600000</v>
      </c>
      <c r="E14" s="27">
        <f>E12*E13*E11</f>
        <v>2100000</v>
      </c>
      <c r="F14" s="27">
        <f>F12*F13*F11</f>
        <v>1350000</v>
      </c>
      <c r="G14" s="28">
        <f>SUM(B14:F14)</f>
        <v>13650000</v>
      </c>
      <c r="H14" s="29" t="s">
        <v>14</v>
      </c>
    </row>
    <row r="15" spans="1:12" s="2" customFormat="1" ht="21" customHeight="1" x14ac:dyDescent="0.25">
      <c r="A15" s="32" t="s">
        <v>21</v>
      </c>
      <c r="B15" s="33">
        <f>IF($F$5="YES", B12*$F$6*B13*B11,0)</f>
        <v>720000</v>
      </c>
      <c r="C15" s="33">
        <f t="shared" ref="C15:F15" si="1">IF($F$5="YES", C12*$F$6*C13*C11,0)</f>
        <v>600000</v>
      </c>
      <c r="D15" s="33">
        <f t="shared" si="1"/>
        <v>720000</v>
      </c>
      <c r="E15" s="33">
        <f t="shared" si="1"/>
        <v>420000</v>
      </c>
      <c r="F15" s="33">
        <f t="shared" si="1"/>
        <v>270000</v>
      </c>
      <c r="G15" s="34">
        <f>SUM(B15:F15)</f>
        <v>2730000</v>
      </c>
      <c r="H15" s="2" t="s">
        <v>18</v>
      </c>
    </row>
    <row r="16" spans="1:12" s="2" customFormat="1" ht="21" customHeight="1" thickBot="1" x14ac:dyDescent="0.3">
      <c r="A16" s="35"/>
      <c r="B16" s="35"/>
      <c r="C16" s="35"/>
      <c r="D16" s="36"/>
      <c r="E16" s="36"/>
      <c r="F16" s="36"/>
      <c r="G16" s="37">
        <f>G14-G15</f>
        <v>10920000</v>
      </c>
      <c r="H16" s="38" t="s">
        <v>19</v>
      </c>
    </row>
    <row r="17" spans="1:9" x14ac:dyDescent="0.25">
      <c r="A17" s="10"/>
      <c r="B17" s="10"/>
      <c r="C17" s="10"/>
      <c r="D17" s="9"/>
      <c r="E17" s="9"/>
      <c r="F17" s="9"/>
      <c r="H17" s="12"/>
    </row>
    <row r="18" spans="1:9" x14ac:dyDescent="0.25">
      <c r="A18" s="10"/>
      <c r="B18" s="10"/>
      <c r="C18" s="10"/>
      <c r="D18" s="9"/>
      <c r="E18" s="9"/>
      <c r="F18" s="9"/>
      <c r="G18" s="16" t="s">
        <v>26</v>
      </c>
      <c r="H18" s="17" t="s">
        <v>12</v>
      </c>
      <c r="I18" s="18" t="s">
        <v>13</v>
      </c>
    </row>
    <row r="19" spans="1:9" x14ac:dyDescent="0.25">
      <c r="G19" s="14">
        <f>G14*0.1</f>
        <v>1365000</v>
      </c>
      <c r="H19" s="15">
        <v>0.2</v>
      </c>
      <c r="I19" s="45">
        <f>$F$4*H19</f>
        <v>2</v>
      </c>
    </row>
    <row r="20" spans="1:9" x14ac:dyDescent="0.25">
      <c r="G20" s="14">
        <f>G14*0.25</f>
        <v>3412500</v>
      </c>
      <c r="H20" s="15">
        <v>0.25</v>
      </c>
      <c r="I20" s="45">
        <f t="shared" ref="I20:I22" si="2">$F$4*H20</f>
        <v>2.5</v>
      </c>
    </row>
    <row r="21" spans="1:9" x14ac:dyDescent="0.25">
      <c r="G21" s="14">
        <f>G14*H21</f>
        <v>4095000</v>
      </c>
      <c r="H21" s="15">
        <v>0.3</v>
      </c>
      <c r="I21" s="45">
        <f t="shared" si="2"/>
        <v>3</v>
      </c>
    </row>
    <row r="22" spans="1:9" x14ac:dyDescent="0.25">
      <c r="G22" s="30">
        <f>G14*H22</f>
        <v>8190000</v>
      </c>
      <c r="H22" s="31">
        <v>0.6</v>
      </c>
      <c r="I22" s="46">
        <f t="shared" si="2"/>
        <v>6</v>
      </c>
    </row>
  </sheetData>
  <mergeCells count="5">
    <mergeCell ref="A6:E6"/>
    <mergeCell ref="A2:J2"/>
    <mergeCell ref="A1:J1"/>
    <mergeCell ref="A4:E4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Cullingworth</dc:creator>
  <cp:lastModifiedBy>Russell Cullingworth</cp:lastModifiedBy>
  <dcterms:created xsi:type="dcterms:W3CDTF">2025-08-12T16:33:40Z</dcterms:created>
  <dcterms:modified xsi:type="dcterms:W3CDTF">2026-01-20T20:06:12Z</dcterms:modified>
</cp:coreProperties>
</file>